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dcca271057b37a9/AUDIT/Audit 2024-25/"/>
    </mc:Choice>
  </mc:AlternateContent>
  <xr:revisionPtr revIDLastSave="11" documentId="8_{03E43E45-6337-41D7-835F-40AE28EFDB6E}" xr6:coauthVersionLast="47" xr6:coauthVersionMax="47" xr10:uidLastSave="{0C9A843E-E57D-4D32-B140-6FA8F7F06BC4}"/>
  <bookViews>
    <workbookView xWindow="-28920" yWindow="-120" windowWidth="29040" windowHeight="15720" xr2:uid="{FA774076-C732-4E23-B285-02D4BEC7BD80}"/>
  </bookViews>
  <sheets>
    <sheet name="Variances" sheetId="1" r:id="rId1"/>
  </sheets>
  <definedNames>
    <definedName name="_xlnm.Print_Area" localSheetId="0">Variances!$A$1:$N$31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D21" i="1"/>
  <c r="M9" i="1" s="1"/>
  <c r="G27" i="1"/>
  <c r="G25" i="1"/>
  <c r="G19" i="1"/>
  <c r="G17" i="1"/>
  <c r="G15" i="1"/>
  <c r="G13" i="1"/>
  <c r="G11" i="1"/>
  <c r="I13" i="1"/>
  <c r="J13" i="1"/>
  <c r="I15" i="1"/>
  <c r="J15" i="1"/>
  <c r="I17" i="1"/>
  <c r="J17" i="1"/>
  <c r="I19" i="1"/>
  <c r="J19" i="1"/>
  <c r="I25" i="1"/>
  <c r="J25" i="1"/>
  <c r="J11" i="1"/>
  <c r="I11" i="1"/>
  <c r="J27" i="1"/>
  <c r="I27" i="1"/>
  <c r="H27" i="1"/>
  <c r="L27" i="1" s="1"/>
  <c r="M27" i="1" s="1"/>
  <c r="H25" i="1"/>
  <c r="K25" i="1" s="1"/>
  <c r="H19" i="1"/>
  <c r="K19" i="1" s="1"/>
  <c r="H17" i="1"/>
  <c r="H15" i="1"/>
  <c r="L15" i="1" s="1"/>
  <c r="H13" i="1"/>
  <c r="K13" i="1" s="1"/>
  <c r="H11" i="1"/>
  <c r="K11" i="1"/>
  <c r="L11" i="1"/>
  <c r="M11" i="1" s="1"/>
  <c r="L17" i="1" l="1"/>
  <c r="M17" i="1" s="1"/>
  <c r="K27" i="1"/>
  <c r="L25" i="1"/>
  <c r="M25" i="1" s="1"/>
  <c r="L19" i="1"/>
  <c r="M19" i="1" s="1"/>
  <c r="K17" i="1"/>
  <c r="K15" i="1"/>
  <c r="L13" i="1"/>
  <c r="M13" i="1" s="1"/>
</calcChain>
</file>

<file path=xl/sharedStrings.xml><?xml version="1.0" encoding="utf-8"?>
<sst xmlns="http://schemas.openxmlformats.org/spreadsheetml/2006/main" count="30" uniqueCount="26">
  <si>
    <t>Variance</t>
  </si>
  <si>
    <t>£</t>
  </si>
  <si>
    <t>1 Balances Brought Forward</t>
  </si>
  <si>
    <t>3 Total Other Receipts</t>
  </si>
  <si>
    <t>4 Staff Costs</t>
  </si>
  <si>
    <t>7 Balances Carried Forward</t>
  </si>
  <si>
    <t>10 Total Borrowings</t>
  </si>
  <si>
    <t>5 Loan Interest/Capital Repayment</t>
  </si>
  <si>
    <t>9 Total Fixed Assets plus Other Long Term Investments and Assets</t>
  </si>
  <si>
    <t>8 Total Cash and Short Term Investments</t>
  </si>
  <si>
    <t>Rounding errors of up to £2 are tolerable</t>
  </si>
  <si>
    <t>VARIANCE EXPLANATION NOT REQUIRED</t>
  </si>
  <si>
    <t>Variances of £200 or less are tolerable</t>
  </si>
  <si>
    <t>%</t>
  </si>
  <si>
    <t>Explanation Required?</t>
  </si>
  <si>
    <t xml:space="preserve">Explanation of variances – pro forma </t>
  </si>
  <si>
    <t xml:space="preserve">Name of smaller authority: </t>
  </si>
  <si>
    <r>
      <t>County area (local councils and parish meetings only):</t>
    </r>
    <r>
      <rPr>
        <b/>
        <sz val="8"/>
        <color indexed="8"/>
        <rFont val="Arial"/>
        <family val="2"/>
      </rPr>
      <t xml:space="preserve"> </t>
    </r>
  </si>
  <si>
    <t>BOX 10 VARIANCE EXPLANATION NOT REQUIRED IF CHANGE CAN BE EXPLAINED BY BOX 5 (CAPITAL PLUS INTEREST PAYMENT)</t>
  </si>
  <si>
    <t>2 Precept or Rates and Levies</t>
  </si>
  <si>
    <t>6 All Other Payments</t>
  </si>
  <si>
    <t>2023/24</t>
  </si>
  <si>
    <t>2024/25</t>
  </si>
  <si>
    <t>Cantley Limpenhoe and Southwood</t>
  </si>
  <si>
    <t>Norfolk</t>
  </si>
  <si>
    <t>Contractual Hours increased from 5 per week to 6 per week from 1 November 2024.  Additional hours worked during the year to facilitate the proper transfer of the charity to the Council as sole trustees.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</si>
</sst>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Symbol"/>
      <family val="1"/>
      <charset val="2"/>
    </font>
    <font>
      <b/>
      <sz val="11"/>
      <color rgb="FFA2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3" fontId="5" fillId="0" borderId="0" xfId="0" applyNumberFormat="1" applyFont="1"/>
    <xf numFmtId="10" fontId="5" fillId="0" borderId="0" xfId="0" applyNumberFormat="1" applyFont="1"/>
    <xf numFmtId="0" fontId="5" fillId="0" borderId="0" xfId="0" applyFont="1" applyAlignment="1">
      <alignment vertical="center"/>
    </xf>
    <xf numFmtId="3" fontId="3" fillId="3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5" fillId="4" borderId="2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5" fillId="0" borderId="2" xfId="0" applyFont="1" applyBorder="1" applyAlignment="1">
      <alignment wrapText="1"/>
    </xf>
    <xf numFmtId="0" fontId="5" fillId="5" borderId="2" xfId="0" applyFont="1" applyFill="1" applyBorder="1" applyAlignment="1">
      <alignment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 vertical="center" indent="2"/>
    </xf>
    <xf numFmtId="0" fontId="5" fillId="6" borderId="0" xfId="0" applyFont="1" applyFill="1"/>
    <xf numFmtId="3" fontId="3" fillId="6" borderId="0" xfId="0" applyNumberFormat="1" applyFont="1" applyFill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2" xfId="0" applyFont="1" applyBorder="1" applyAlignment="1">
      <alignment wrapText="1"/>
    </xf>
    <xf numFmtId="0" fontId="9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5" fillId="0" borderId="3" xfId="0" applyFont="1" applyBorder="1" applyAlignment="1">
      <alignment wrapText="1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92C7D-A5ED-42ED-A249-6AEA6A27A6E1}">
  <sheetPr>
    <pageSetUpPr fitToPage="1"/>
  </sheetPr>
  <dimension ref="A1:V33"/>
  <sheetViews>
    <sheetView tabSelected="1" zoomScale="90" zoomScaleNormal="90" workbookViewId="0">
      <selection activeCell="N15" sqref="N15"/>
    </sheetView>
  </sheetViews>
  <sheetFormatPr defaultColWidth="9.109375" defaultRowHeight="13.8" x14ac:dyDescent="0.25"/>
  <cols>
    <col min="1" max="1" width="10.88671875" style="2" customWidth="1"/>
    <col min="2" max="2" width="9.109375" style="2"/>
    <col min="3" max="3" width="32.5546875" style="2" customWidth="1"/>
    <col min="4" max="4" width="9.109375" style="2"/>
    <col min="5" max="5" width="3.33203125" style="2" customWidth="1"/>
    <col min="6" max="6" width="9.109375" style="2"/>
    <col min="7" max="7" width="10.109375" style="2" customWidth="1"/>
    <col min="8" max="8" width="9.5546875" style="2" customWidth="1"/>
    <col min="9" max="11" width="9.109375" style="2" hidden="1" customWidth="1"/>
    <col min="12" max="12" width="13.33203125" style="2" customWidth="1"/>
    <col min="13" max="13" width="50.44140625" style="10" bestFit="1" customWidth="1"/>
    <col min="14" max="14" width="86" style="2" bestFit="1" customWidth="1"/>
    <col min="15" max="16384" width="9.109375" style="2"/>
  </cols>
  <sheetData>
    <row r="1" spans="1:14" ht="17.399999999999999" x14ac:dyDescent="0.25">
      <c r="A1" s="29" t="s">
        <v>15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8"/>
    </row>
    <row r="2" spans="1:14" ht="15.6" x14ac:dyDescent="0.25">
      <c r="A2" s="16" t="s">
        <v>16</v>
      </c>
      <c r="B2" s="13"/>
      <c r="C2" s="19" t="s">
        <v>23</v>
      </c>
      <c r="D2" s="13"/>
      <c r="E2" s="13"/>
      <c r="F2" s="13"/>
      <c r="G2" s="13"/>
      <c r="H2" s="13"/>
      <c r="I2" s="13"/>
      <c r="J2" s="13"/>
      <c r="K2" s="13"/>
      <c r="L2" s="8"/>
    </row>
    <row r="3" spans="1:14" ht="15.6" x14ac:dyDescent="0.25">
      <c r="A3" s="16" t="s">
        <v>17</v>
      </c>
      <c r="C3" s="18" t="s">
        <v>24</v>
      </c>
      <c r="L3" s="8"/>
    </row>
    <row r="4" spans="1:14" x14ac:dyDescent="0.25">
      <c r="A4" s="17"/>
    </row>
    <row r="5" spans="1:14" x14ac:dyDescent="0.25">
      <c r="A5" s="17"/>
      <c r="D5" s="3"/>
      <c r="F5" s="3"/>
      <c r="N5" s="15"/>
    </row>
    <row r="6" spans="1:14" ht="27.6" x14ac:dyDescent="0.25">
      <c r="D6" s="20" t="s">
        <v>21</v>
      </c>
      <c r="E6" s="15"/>
      <c r="F6" s="20" t="s">
        <v>22</v>
      </c>
      <c r="G6" s="20" t="s">
        <v>0</v>
      </c>
      <c r="H6" s="20" t="s">
        <v>0</v>
      </c>
      <c r="I6" s="20"/>
      <c r="J6" s="20"/>
      <c r="K6" s="20"/>
      <c r="L6" s="21" t="s">
        <v>14</v>
      </c>
      <c r="M6" s="9"/>
      <c r="N6" s="22"/>
    </row>
    <row r="7" spans="1:14" x14ac:dyDescent="0.25">
      <c r="D7" s="20" t="s">
        <v>1</v>
      </c>
      <c r="E7" s="15"/>
      <c r="F7" s="20" t="s">
        <v>1</v>
      </c>
      <c r="G7" s="20" t="s">
        <v>1</v>
      </c>
      <c r="H7" s="20" t="s">
        <v>13</v>
      </c>
      <c r="I7" s="20"/>
      <c r="J7" s="20"/>
      <c r="K7" s="15"/>
      <c r="L7" s="15"/>
      <c r="N7" s="10"/>
    </row>
    <row r="8" spans="1:14" ht="14.4" thickBot="1" x14ac:dyDescent="0.3">
      <c r="D8" s="3"/>
      <c r="E8" s="3"/>
      <c r="N8" s="10"/>
    </row>
    <row r="9" spans="1:14" ht="42" thickBot="1" x14ac:dyDescent="0.3">
      <c r="A9" s="25" t="s">
        <v>2</v>
      </c>
      <c r="B9" s="25"/>
      <c r="C9" s="25"/>
      <c r="D9" s="7">
        <v>18152</v>
      </c>
      <c r="F9" s="7">
        <v>17376</v>
      </c>
      <c r="G9" s="4"/>
      <c r="M9" s="9" t="str">
        <f>IF(F9=D21,"Explanation of % variance from PY opening balance not required - Balance brought forward agrees","Explanation of % variance from PY opening balance not required - Balance brought forward does not agree, query this")</f>
        <v>Explanation of % variance from PY opening balance not required - Balance brought forward does not agree, query this</v>
      </c>
      <c r="N9" s="11"/>
    </row>
    <row r="10" spans="1:14" ht="14.4" thickBot="1" x14ac:dyDescent="0.3">
      <c r="D10" s="4"/>
      <c r="F10" s="4"/>
      <c r="N10" s="10"/>
    </row>
    <row r="11" spans="1:14" ht="14.4" thickBot="1" x14ac:dyDescent="0.3">
      <c r="A11" s="26" t="s">
        <v>19</v>
      </c>
      <c r="B11" s="27"/>
      <c r="C11" s="28"/>
      <c r="D11" s="7">
        <v>11000</v>
      </c>
      <c r="F11" s="7">
        <v>11000</v>
      </c>
      <c r="G11" s="4">
        <f>F11-D11</f>
        <v>0</v>
      </c>
      <c r="H11" s="5">
        <f>IF((D11&gt;F11),(D11-F11)/D11,IF(D11&lt;F11,-(D11-F11)/D11,IF(D11=F11,0)))</f>
        <v>0</v>
      </c>
      <c r="I11" s="2">
        <f>IF(D11-F11&lt;200,0,IF(D11-F11&gt;200,1,IF(D11-F11=200,1)))</f>
        <v>0</v>
      </c>
      <c r="J11" s="2">
        <f>IF(F11-D11&lt;200,0,IF(F11-D11&gt;200,1,IF(F11-D11=200,1)))</f>
        <v>0</v>
      </c>
      <c r="K11" s="3">
        <f>IF(H11&lt;0.15,0,IF(H11&gt;0.15,1,IF(H11=0.15,1)))</f>
        <v>0</v>
      </c>
      <c r="L11" s="3" t="str">
        <f>IF((H11&lt;15%)*AND(G11&lt;100000)*OR(G11&gt;-100000), "NO","YES")</f>
        <v>NO</v>
      </c>
      <c r="M11" s="9" t="str">
        <f>IF((L11="YES")*AND(I11+J11&lt;1),"Explanation not required, difference less than £200"," ")</f>
        <v xml:space="preserve"> </v>
      </c>
      <c r="N11" s="11"/>
    </row>
    <row r="12" spans="1:14" ht="14.4" thickBot="1" x14ac:dyDescent="0.3">
      <c r="D12" s="4"/>
      <c r="F12" s="4"/>
      <c r="G12" s="4"/>
      <c r="H12" s="5"/>
      <c r="K12" s="3"/>
      <c r="L12" s="3"/>
      <c r="N12" s="10"/>
    </row>
    <row r="13" spans="1:14" ht="14.4" thickBot="1" x14ac:dyDescent="0.3">
      <c r="A13" s="24" t="s">
        <v>3</v>
      </c>
      <c r="B13" s="24"/>
      <c r="C13" s="24"/>
      <c r="D13" s="7">
        <v>2429</v>
      </c>
      <c r="F13" s="7">
        <v>2066</v>
      </c>
      <c r="G13" s="4">
        <f>F13-D13</f>
        <v>-363</v>
      </c>
      <c r="H13" s="5">
        <f>IF((D13&gt;F13),(D13-F13)/D13,IF(D13&lt;F13,-(D13-F13)/D13,IF(D13=F13,0)))</f>
        <v>0.14944421572663646</v>
      </c>
      <c r="I13" s="2">
        <f>IF(D13-F13&lt;200,0,IF(D13-F13&gt;200,1,IF(D13-F13=200,1)))</f>
        <v>1</v>
      </c>
      <c r="J13" s="2">
        <f>IF(F13-D13&lt;200,0,IF(F13-D13&gt;200,1,IF(F13-D13=200,1)))</f>
        <v>0</v>
      </c>
      <c r="K13" s="3">
        <f>IF(H13&lt;0.15,0,IF(H13&gt;0.15,1,IF(H13=0.15,1)))</f>
        <v>0</v>
      </c>
      <c r="L13" s="3" t="str">
        <f>IF((H13&lt;15%)*AND(G13&lt;100000)*OR(G13&gt;-100000), "NO","YES")</f>
        <v>NO</v>
      </c>
      <c r="M13" s="9" t="str">
        <f>IF((L13="YES")*AND(I13+J13&lt;1),"Explanation not required, difference less than £200"," ")</f>
        <v xml:space="preserve"> </v>
      </c>
      <c r="N13" s="11"/>
    </row>
    <row r="14" spans="1:14" ht="14.4" thickBot="1" x14ac:dyDescent="0.3">
      <c r="D14" s="4"/>
      <c r="F14" s="4"/>
      <c r="G14" s="4"/>
      <c r="H14" s="5"/>
      <c r="K14" s="3"/>
      <c r="L14" s="3"/>
      <c r="N14" s="10"/>
    </row>
    <row r="15" spans="1:14" ht="42" thickBot="1" x14ac:dyDescent="0.3">
      <c r="A15" s="24" t="s">
        <v>4</v>
      </c>
      <c r="B15" s="24"/>
      <c r="C15" s="24"/>
      <c r="D15" s="7">
        <v>4289</v>
      </c>
      <c r="F15" s="7">
        <v>6785</v>
      </c>
      <c r="G15" s="4">
        <f>F15-D15</f>
        <v>2496</v>
      </c>
      <c r="H15" s="5">
        <f>IF((D15&gt;F15),(D15-F15)/D15,IF(D15&lt;F15,-(D15-F15)/D15,IF(D15=F15,0)))</f>
        <v>0.58195383539286549</v>
      </c>
      <c r="I15" s="2">
        <f>IF(D15-F15&lt;200,0,IF(D15-F15&gt;200,1,IF(D15-F15=200,1)))</f>
        <v>0</v>
      </c>
      <c r="J15" s="2">
        <f>IF(F15-D15&lt;200,0,IF(F15-D15&gt;200,1,IF(F15-D15=200,1)))</f>
        <v>1</v>
      </c>
      <c r="K15" s="3">
        <f>IF(H15&lt;0.15,0,IF(H15&gt;0.15,1,IF(H15=0.15,1)))</f>
        <v>1</v>
      </c>
      <c r="L15" s="3" t="str">
        <f>IF((H15&lt;15%)*AND(G15&lt;100000)*OR(G15&gt;-100000), "NO","YES")</f>
        <v>YES</v>
      </c>
      <c r="M15" s="9"/>
      <c r="N15" s="11" t="s">
        <v>25</v>
      </c>
    </row>
    <row r="16" spans="1:14" ht="14.4" thickBot="1" x14ac:dyDescent="0.3">
      <c r="D16" s="4"/>
      <c r="F16" s="4"/>
      <c r="G16" s="4"/>
      <c r="H16" s="5"/>
      <c r="K16" s="3"/>
      <c r="L16" s="3"/>
      <c r="N16" s="10"/>
    </row>
    <row r="17" spans="1:22" ht="14.4" thickBot="1" x14ac:dyDescent="0.3">
      <c r="A17" s="24" t="s">
        <v>7</v>
      </c>
      <c r="B17" s="24"/>
      <c r="C17" s="24"/>
      <c r="D17" s="7">
        <v>0</v>
      </c>
      <c r="F17" s="7">
        <v>0</v>
      </c>
      <c r="G17" s="4">
        <f>F17-D17</f>
        <v>0</v>
      </c>
      <c r="H17" s="5">
        <f>IF((D17&gt;F17),(D17-F17)/D17,IF(D17&lt;F17,-(D17-F17)/D17,IF(D17=F17,0)))</f>
        <v>0</v>
      </c>
      <c r="I17" s="2">
        <f>IF(D17-F17&lt;200,0,IF(D17-F17&gt;200,1,IF(D17-F17=200,1)))</f>
        <v>0</v>
      </c>
      <c r="J17" s="2">
        <f>IF(F17-D17&lt;200,0,IF(F17-D17&gt;200,1,IF(F17-D17=200,1)))</f>
        <v>0</v>
      </c>
      <c r="K17" s="3">
        <f>IF(H17&lt;0.15,0,IF(H17&gt;0.15,1,IF(H17=0.15,1)))</f>
        <v>0</v>
      </c>
      <c r="L17" s="3" t="str">
        <f>IF((H17&lt;15%)*AND(G17&lt;100000)*OR(G17&gt;-100000), "NO","YES")</f>
        <v>NO</v>
      </c>
      <c r="M17" s="9" t="str">
        <f>IF((L17="YES")*AND(I17+J17&lt;1),"Explanation not required, difference less than £200"," ")</f>
        <v xml:space="preserve"> </v>
      </c>
      <c r="N17" s="11"/>
    </row>
    <row r="18" spans="1:22" ht="14.4" thickBot="1" x14ac:dyDescent="0.3">
      <c r="D18" s="4"/>
      <c r="F18" s="4"/>
      <c r="G18" s="4"/>
      <c r="H18" s="5"/>
      <c r="K18" s="3"/>
      <c r="L18" s="3"/>
      <c r="N18" s="10"/>
    </row>
    <row r="19" spans="1:22" x14ac:dyDescent="0.25">
      <c r="A19" s="24" t="s">
        <v>20</v>
      </c>
      <c r="B19" s="24"/>
      <c r="C19" s="24"/>
      <c r="D19" s="7">
        <v>9917</v>
      </c>
      <c r="F19" s="7">
        <v>8928</v>
      </c>
      <c r="G19" s="4">
        <f>F19-D19</f>
        <v>-989</v>
      </c>
      <c r="H19" s="5">
        <f>IF((D19&gt;F19),(D19-F19)/D19,IF(D19&lt;F19,-(D19-F19)/D19,IF(D19=F19,0)))</f>
        <v>9.9727740244025406E-2</v>
      </c>
      <c r="I19" s="2">
        <f>IF(D19-F19&lt;200,0,IF(D19-F19&gt;200,1,IF(D19-F19=200,1)))</f>
        <v>1</v>
      </c>
      <c r="J19" s="2">
        <f>IF(F19-D19&lt;200,0,IF(F19-D19&gt;200,1,IF(F19-D19=200,1)))</f>
        <v>0</v>
      </c>
      <c r="K19" s="3">
        <f>IF(H19&lt;0.15,0,IF(H19&gt;0.15,1,IF(H19=0.15,1)))</f>
        <v>0</v>
      </c>
      <c r="L19" s="3" t="str">
        <f>IF((H19&lt;15%)*AND(G19&lt;100000)*OR(G19&gt;-100000), "NO","YES")</f>
        <v>NO</v>
      </c>
      <c r="M19" s="9" t="str">
        <f>IF((L19="YES")*AND(I19+J19&lt;1),"Explanation not required, difference less than £200"," ")</f>
        <v xml:space="preserve"> </v>
      </c>
      <c r="N19" s="11"/>
    </row>
    <row r="20" spans="1:22" ht="14.4" thickBot="1" x14ac:dyDescent="0.3">
      <c r="D20" s="4"/>
      <c r="F20" s="4"/>
      <c r="G20" s="4"/>
      <c r="H20" s="5"/>
      <c r="K20" s="3"/>
      <c r="L20" s="3"/>
      <c r="N20" s="10"/>
    </row>
    <row r="21" spans="1:22" ht="14.4" thickBot="1" x14ac:dyDescent="0.3">
      <c r="A21" s="6" t="s">
        <v>5</v>
      </c>
      <c r="D21" s="1">
        <f>D9+D11+D13-D15-D17-D19</f>
        <v>17375</v>
      </c>
      <c r="F21" s="1">
        <f>F9+F11+F13-F15-F17-F19</f>
        <v>14729</v>
      </c>
      <c r="G21" s="4"/>
      <c r="H21" s="5"/>
      <c r="K21" s="3"/>
      <c r="L21" s="3"/>
      <c r="M21" s="12" t="s">
        <v>11</v>
      </c>
      <c r="N21" s="10"/>
    </row>
    <row r="22" spans="1:22" ht="14.4" thickBot="1" x14ac:dyDescent="0.3">
      <c r="D22" s="4"/>
      <c r="F22" s="4"/>
      <c r="G22" s="4"/>
      <c r="H22" s="5"/>
      <c r="K22" s="3"/>
      <c r="L22" s="3"/>
      <c r="N22" s="10"/>
    </row>
    <row r="23" spans="1:22" ht="14.4" thickBot="1" x14ac:dyDescent="0.3">
      <c r="A23" s="24" t="s">
        <v>9</v>
      </c>
      <c r="B23" s="24"/>
      <c r="C23" s="24"/>
      <c r="D23" s="7">
        <v>17376</v>
      </c>
      <c r="F23" s="7">
        <v>14729</v>
      </c>
      <c r="G23" s="4"/>
      <c r="H23" s="5"/>
      <c r="K23" s="3"/>
      <c r="L23" s="3"/>
      <c r="M23" s="12" t="s">
        <v>11</v>
      </c>
      <c r="N23" s="10"/>
    </row>
    <row r="24" spans="1:22" ht="14.4" thickBot="1" x14ac:dyDescent="0.3">
      <c r="D24" s="4"/>
      <c r="F24" s="4"/>
      <c r="G24" s="4"/>
      <c r="H24" s="5"/>
      <c r="K24" s="3"/>
      <c r="L24" s="3"/>
      <c r="N24" s="10"/>
    </row>
    <row r="25" spans="1:22" ht="14.4" thickBot="1" x14ac:dyDescent="0.3">
      <c r="A25" s="24" t="s">
        <v>8</v>
      </c>
      <c r="B25" s="24"/>
      <c r="C25" s="24"/>
      <c r="D25" s="7">
        <v>15918</v>
      </c>
      <c r="F25" s="7">
        <v>15728</v>
      </c>
      <c r="G25" s="4">
        <f>F25-D25</f>
        <v>-190</v>
      </c>
      <c r="H25" s="5">
        <f>IF((D25&gt;F25),(D25-F25)/D25,IF(D25&lt;F25,-(D25-F25)/D25,IF(D25=F25,0)))</f>
        <v>1.1936172886040959E-2</v>
      </c>
      <c r="I25" s="2">
        <f>IF(D25-F25&lt;200,0,IF(D25-F25&gt;200,1,IF(D25-F25=200,1)))</f>
        <v>0</v>
      </c>
      <c r="J25" s="2">
        <f>IF(F25-D25&lt;200,0,IF(F25-D25&gt;200,1,IF(F25-D25=200,1)))</f>
        <v>0</v>
      </c>
      <c r="K25" s="3">
        <f>IF(H25&lt;0.15,0,IF(H25&gt;0.15,1,IF(H25=0.15,1)))</f>
        <v>0</v>
      </c>
      <c r="L25" s="3" t="str">
        <f>IF((H25&lt;15%)*AND(G25&lt;100000)*OR(G25&gt;-100000), "NO","YES")</f>
        <v>NO</v>
      </c>
      <c r="M25" s="9" t="str">
        <f>IF((L25="YES")*AND(I25+J25&lt;1),"Explanation not required, difference less than £200"," ")</f>
        <v xml:space="preserve"> </v>
      </c>
      <c r="N25" s="11"/>
    </row>
    <row r="26" spans="1:22" ht="14.4" thickBot="1" x14ac:dyDescent="0.3">
      <c r="D26" s="4"/>
      <c r="F26" s="4"/>
      <c r="G26" s="4"/>
      <c r="H26" s="5"/>
      <c r="K26" s="3"/>
      <c r="L26" s="3"/>
      <c r="N26" s="10"/>
    </row>
    <row r="27" spans="1:22" ht="14.4" thickBot="1" x14ac:dyDescent="0.3">
      <c r="A27" s="24" t="s">
        <v>6</v>
      </c>
      <c r="B27" s="24"/>
      <c r="C27" s="24"/>
      <c r="D27" s="7">
        <v>0</v>
      </c>
      <c r="F27" s="7">
        <v>0</v>
      </c>
      <c r="G27" s="4">
        <f>F27-D27</f>
        <v>0</v>
      </c>
      <c r="H27" s="5">
        <f>IF((D27&gt;F27),(D27-F27)/D27,IF(D27&lt;F27,-(D27-F27)/D27,IF(D27=F27,0)))</f>
        <v>0</v>
      </c>
      <c r="I27" s="2">
        <f>IF(D27-F27&lt;100,0,IF(D27-F27&gt;100,1,IF(D27-F27=100,1)))</f>
        <v>0</v>
      </c>
      <c r="J27" s="2">
        <f>IF(F27-D27&lt;100,0,IF(F27-D27&gt;100,1,IF(F27-D27=100,1)))</f>
        <v>0</v>
      </c>
      <c r="K27" s="3">
        <f>IF(H27&lt;0.15,0,IF(H27&gt;0.15,1,IF(H27=0.15,1)))</f>
        <v>0</v>
      </c>
      <c r="L27" s="3" t="str">
        <f>IF((H27&lt;15%)*AND(G27&lt;100000)*OR(G27&gt;-100000), "NO","YES")</f>
        <v>NO</v>
      </c>
      <c r="M27" s="9" t="str">
        <f>IF((L27="YES")*AND(I27+J27&lt;1),"Explanation not required, difference less than £200"," ")</f>
        <v xml:space="preserve"> </v>
      </c>
      <c r="N27" s="11"/>
    </row>
    <row r="28" spans="1:22" x14ac:dyDescent="0.25">
      <c r="H28" s="5"/>
      <c r="K28" s="3"/>
      <c r="L28" s="3"/>
      <c r="N28" s="10"/>
    </row>
    <row r="29" spans="1:22" x14ac:dyDescent="0.25">
      <c r="C29" s="23" t="s">
        <v>10</v>
      </c>
    </row>
    <row r="30" spans="1:22" x14ac:dyDescent="0.25">
      <c r="O30" s="14"/>
      <c r="P30" s="14"/>
      <c r="Q30" s="14"/>
      <c r="R30" s="14"/>
      <c r="S30" s="14"/>
      <c r="T30" s="14"/>
      <c r="U30" s="14"/>
      <c r="V30" s="14"/>
    </row>
    <row r="31" spans="1:22" x14ac:dyDescent="0.25">
      <c r="C31" s="23" t="s">
        <v>12</v>
      </c>
      <c r="N31" s="14"/>
      <c r="O31" s="14"/>
      <c r="P31" s="14"/>
      <c r="Q31" s="14"/>
      <c r="R31" s="14"/>
      <c r="S31" s="14"/>
      <c r="T31" s="14"/>
      <c r="U31" s="14"/>
      <c r="V31" s="14"/>
    </row>
    <row r="33" spans="3:3" x14ac:dyDescent="0.25">
      <c r="C33" s="23" t="s">
        <v>18</v>
      </c>
    </row>
  </sheetData>
  <mergeCells count="10">
    <mergeCell ref="A1:K1"/>
    <mergeCell ref="A23:C23"/>
    <mergeCell ref="A25:C25"/>
    <mergeCell ref="A27:C27"/>
    <mergeCell ref="A9:C9"/>
    <mergeCell ref="A11:C11"/>
    <mergeCell ref="A13:C13"/>
    <mergeCell ref="A15:C15"/>
    <mergeCell ref="A17:C17"/>
    <mergeCell ref="A19:C19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Variances</vt:lpstr>
      <vt:lpstr>Variances!Print_Area</vt:lpstr>
    </vt:vector>
  </TitlesOfParts>
  <Company>Littlejohn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jsheridan</dc:creator>
  <cp:lastModifiedBy>Cantley Parish Council</cp:lastModifiedBy>
  <cp:lastPrinted>2025-04-24T14:56:22Z</cp:lastPrinted>
  <dcterms:created xsi:type="dcterms:W3CDTF">2012-07-11T10:01:28Z</dcterms:created>
  <dcterms:modified xsi:type="dcterms:W3CDTF">2025-05-20T13:39:46Z</dcterms:modified>
</cp:coreProperties>
</file>